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gitalisasi\Downloads\"/>
    </mc:Choice>
  </mc:AlternateContent>
  <bookViews>
    <workbookView xWindow="0" yWindow="0" windowWidth="23040" windowHeight="9264" tabRatio="500" firstSheet="1" activeTab="3"/>
  </bookViews>
  <sheets>
    <sheet name="COVER" sheetId="1" r:id="rId1"/>
    <sheet name="REKAP DAYA" sheetId="2" r:id="rId2"/>
    <sheet name="RAB BAHAN INSTALASI" sheetId="3" r:id="rId3"/>
    <sheet name="RAB PENUNJANG PELATIHAN" sheetId="4" r:id="rId4"/>
    <sheet name="REKAPITULASI RAB" sheetId="5" r:id="rId5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47" i="3" l="1"/>
  <c r="G10" i="4"/>
  <c r="G9" i="4"/>
  <c r="G8" i="4"/>
  <c r="G7" i="4"/>
  <c r="G6" i="4"/>
  <c r="G5" i="4"/>
  <c r="G11" i="4" s="1"/>
  <c r="D6" i="5" s="1"/>
  <c r="G44" i="3"/>
  <c r="G43" i="3"/>
  <c r="G42" i="3"/>
  <c r="G41" i="3"/>
  <c r="G40" i="3"/>
  <c r="G39" i="3"/>
  <c r="G38" i="3"/>
  <c r="G45" i="3" s="1"/>
  <c r="G35" i="3"/>
  <c r="G34" i="3"/>
  <c r="G36" i="3" s="1"/>
  <c r="G33" i="3"/>
  <c r="G32" i="3"/>
  <c r="G29" i="3"/>
  <c r="G28" i="3"/>
  <c r="G27" i="3"/>
  <c r="G26" i="3"/>
  <c r="G30" i="3" s="1"/>
  <c r="G23" i="3"/>
  <c r="G22" i="3"/>
  <c r="G21" i="3"/>
  <c r="G20" i="3"/>
  <c r="G24" i="3" s="1"/>
  <c r="G19" i="3"/>
  <c r="G18" i="3"/>
  <c r="G17" i="3"/>
  <c r="G14" i="3"/>
  <c r="G13" i="3"/>
  <c r="G12" i="3"/>
  <c r="G11" i="3"/>
  <c r="G10" i="3"/>
  <c r="G9" i="3"/>
  <c r="G8" i="3"/>
  <c r="G7" i="3"/>
  <c r="G6" i="3"/>
  <c r="G15" i="3" s="1"/>
  <c r="F7" i="2"/>
  <c r="G7" i="2" s="1"/>
  <c r="F6" i="2"/>
  <c r="G6" i="2" s="1"/>
  <c r="F5" i="2"/>
  <c r="F8" i="2" s="1"/>
  <c r="D5" i="5" l="1"/>
  <c r="D7" i="5" s="1"/>
  <c r="G5" i="2"/>
  <c r="G8" i="2" s="1"/>
  <c r="F12" i="2" l="1"/>
  <c r="F11" i="2"/>
  <c r="D8" i="5"/>
  <c r="D9" i="5" s="1"/>
  <c r="D11" i="5" l="1"/>
  <c r="D10" i="5"/>
</calcChain>
</file>

<file path=xl/sharedStrings.xml><?xml version="1.0" encoding="utf-8"?>
<sst xmlns="http://schemas.openxmlformats.org/spreadsheetml/2006/main" count="253" uniqueCount="214">
  <si>
    <t>RENCANA ANGGARAN BIAYA (RAB)</t>
  </si>
  <si>
    <t>KEGIATAN PELATIHAN PRAKTIK INSTALASI LISTRIK 1 FASA PADA RUMAH BETON</t>
  </si>
  <si>
    <t>Program Keahlian Teknik Instalasi Tenaga Listrik / Ketenagalistrikan</t>
  </si>
  <si>
    <t>A. IDENTITAS KEGIATAN</t>
  </si>
  <si>
    <t>Nama Kegiatan</t>
  </si>
  <si>
    <t>Pelatihan Praktik Instalasi Listrik 1 Fasa pada Bangunan Rumah Beton</t>
  </si>
  <si>
    <t>Penanggung Jawab</t>
  </si>
  <si>
    <t>Kepala Program Studi Teknik Instalasi Tenaga Listrik</t>
  </si>
  <si>
    <t>Instruktur Pelaksana</t>
  </si>
  <si>
    <t>Guru Produktif / Instruktur Praktik Ketenagalistrikan</t>
  </si>
  <si>
    <t>Sasaran Peserta</t>
  </si>
  <si>
    <t>20 orang peserta didik / peserta pelatihan</t>
  </si>
  <si>
    <t>Lokasi Praktik</t>
  </si>
  <si>
    <t>Bengkel/Workshop Ketenagalistrikan - simulasi rumah beton</t>
  </si>
  <si>
    <t>Waktu Pelaksanaan</t>
  </si>
  <si>
    <t>Diisi sesuai jadwal pelatihan</t>
  </si>
  <si>
    <t>B. DATA TEKNIS BANGUNAN</t>
  </si>
  <si>
    <t>Jenis Bangunan</t>
  </si>
  <si>
    <t>Rumah tinggal konstruksi beton, 1 lantai</t>
  </si>
  <si>
    <t>Dimensi Bangunan</t>
  </si>
  <si>
    <t>8 m x 16 m (Luas = 128 m2)</t>
  </si>
  <si>
    <t>Tinggi Bangunan</t>
  </si>
  <si>
    <t>4 m</t>
  </si>
  <si>
    <t>Sistem Instalasi</t>
  </si>
  <si>
    <t>1 Fasa, 220 Volt, 50 Hz</t>
  </si>
  <si>
    <t>Jumlah Titik Penerangan</t>
  </si>
  <si>
    <t>12 titik</t>
  </si>
  <si>
    <t>Jumlah Titik Stop Kontak</t>
  </si>
  <si>
    <t>6 titik</t>
  </si>
  <si>
    <t>Jumlah Unit AC (Air Conditioner)</t>
  </si>
  <si>
    <t>2 unit (asumsi 1 PK / unit)</t>
  </si>
  <si>
    <t>C. REFERENSI STANDAR</t>
  </si>
  <si>
    <t>Standar Teknis</t>
  </si>
  <si>
    <t>PUIL 2011 (Persyaratan Umum Instalasi Listrik) &amp; SNI 0225</t>
  </si>
  <si>
    <t>Standar Sambungan PLN</t>
  </si>
  <si>
    <t>Ketentuan Sambungan Tenaga Listrik PT PLN (Persero)</t>
  </si>
  <si>
    <t>Catatan: Sel berlatar kuning pada sheet lain merupakan sel input/asumsi yang dapat diubah sesuai kondisi riil pelatihan.</t>
  </si>
  <si>
    <t>Daftar Isi Workbook: 1) COVER  2) REKAP DAYA LISTRIK  3) RAB BAHAN INSTALASI  4) RAB PENUNJANG PELATIHAN  5) REKAPITULASI RAB</t>
  </si>
  <si>
    <t>REKAPITULASI KEBUTUHAN DAYA LISTRIK</t>
  </si>
  <si>
    <t>Instalasi 1 Fasa - Rumah Beton 8 x 16 m</t>
  </si>
  <si>
    <t>No</t>
  </si>
  <si>
    <t>Jenis Beban</t>
  </si>
  <si>
    <t>Jumlah
Titik/Unit</t>
  </si>
  <si>
    <t>Daya per
Unit (Watt)</t>
  </si>
  <si>
    <t>cos φ
(asumsi)</t>
  </si>
  <si>
    <t>Total Daya
(Watt)</t>
  </si>
  <si>
    <t>Daya Semu
(VA)</t>
  </si>
  <si>
    <t>Keterangan</t>
  </si>
  <si>
    <t>Titik Penerangan (Lampu LED)</t>
  </si>
  <si>
    <t>Lampu LED @12 Watt, cos φ ≈ 1</t>
  </si>
  <si>
    <t>Stop Kontak Biasa</t>
  </si>
  <si>
    <t>Standar beban rencana 200 VA/titik (PUIL), nilai sudah dalam VA</t>
  </si>
  <si>
    <t>AC Split 1 PK</t>
  </si>
  <si>
    <t>Asumsi AC 1 PK, arus start diperhitungkan pada MCB</t>
  </si>
  <si>
    <t>TOTAL DAYA TERSAMBUNG</t>
  </si>
  <si>
    <t>Watt / VoltAmpere</t>
  </si>
  <si>
    <t>ANALISIS KEBUTUHAN &amp; REKOMENDASI DAYA TERPASANG PLN</t>
  </si>
  <si>
    <t>Faktor Kebutuhan (Demand Factor)</t>
  </si>
  <si>
    <t>Hasil: Kebutuhan Maksimum (VA)</t>
  </si>
  <si>
    <t>Faktor Cadangan Pengembangan</t>
  </si>
  <si>
    <t>Hasil: Total Daya Tersambung + Cadangan (VA)</t>
  </si>
  <si>
    <t>DAYA LISTRIK PLN YANG DIREKOMENDASIKAN</t>
  </si>
  <si>
    <t>VA - Golongan Tarif R-1 (setara dengan MCB 1 fasa 20A)</t>
  </si>
  <si>
    <t>Catatan: Sel kuning adalah data yang dapat disesuaikan (jumlah titik, daya per unit, cos φ, faktor kebutuhan, dan daya PLN pilihan). Formula akan menghitung ulang otomatis.</t>
  </si>
  <si>
    <t>RENCANA ANGGARAN BIAYA (RAB) BAHAN INSTALASI LISTRIK</t>
  </si>
  <si>
    <t>Pelatihan Instalasi 1 Fasa - Rumah Beton 8 x 16 m (12 Titik Lampu, 6 Stop Kontak, 2 Unit AC)</t>
  </si>
  <si>
    <t>Uraian Material</t>
  </si>
  <si>
    <t>Spesifikasi Teknis</t>
  </si>
  <si>
    <t>Volume</t>
  </si>
  <si>
    <t>Satuan</t>
  </si>
  <si>
    <t>Harga Satuan (Rp)</t>
  </si>
  <si>
    <t>Jumlah Harga (Rp)</t>
  </si>
  <si>
    <t>A. PANEL HUBUNG BAGI (PHB) &amp; PROTEKSI</t>
  </si>
  <si>
    <t>Box MCB / Panel Hubung Bagi</t>
  </si>
  <si>
    <t>Box panel isi 6 group, indoor, plastik/logam anti api</t>
  </si>
  <si>
    <t>unit</t>
  </si>
  <si>
    <t>Tempat MCB utama &amp; grup</t>
  </si>
  <si>
    <t>MCB 1 Fasa 20A (Main/Utama)</t>
  </si>
  <si>
    <t>1 fasa, 220V, breaking capacity min. 4,5 kA, SNI</t>
  </si>
  <si>
    <t>buah</t>
  </si>
  <si>
    <t>Pengaman utama</t>
  </si>
  <si>
    <t>MCB 1 Fasa 6A (Grup Penerangan)</t>
  </si>
  <si>
    <t>1 fasa, 220V, SNI, untuk grup 12 titik lampu</t>
  </si>
  <si>
    <t>Grup penerangan</t>
  </si>
  <si>
    <t>MCB 1 Fasa 10A (Grup Stop Kontak)</t>
  </si>
  <si>
    <t>1 fasa, 220V, SNI, untuk grup 6 stop kontak</t>
  </si>
  <si>
    <t>Grup stop kontak</t>
  </si>
  <si>
    <t>MCB 1 Fasa 10A (Grup AC 1)</t>
  </si>
  <si>
    <t>1 fasa, 220V, SNI, dedicated line AC unit 1</t>
  </si>
  <si>
    <t>Grup AC unit 1</t>
  </si>
  <si>
    <t>MCB 1 Fasa 10A (Grup AC 2)</t>
  </si>
  <si>
    <t>1 fasa, 220V, SNI, dedicated line AC unit 2</t>
  </si>
  <si>
    <t>Grup AC unit 2</t>
  </si>
  <si>
    <t>Elektroda Pentanahan (Arde/Grounding Rod)</t>
  </si>
  <si>
    <t>Tembaga/copper bonded, diameter 5/8" x panjang 1 m</t>
  </si>
  <si>
    <t>batang</t>
  </si>
  <si>
    <t>Sistem pembumian</t>
  </si>
  <si>
    <t>Kabel BC (Bare Copper) Grounding</t>
  </si>
  <si>
    <t>Kabel telanjang tembaga 4 mm2</t>
  </si>
  <si>
    <t>meter</t>
  </si>
  <si>
    <t>Penghantar arde ke panel &amp; stop kontak AC</t>
  </si>
  <si>
    <t>Klem Grounding / Clamp Pentanahan</t>
  </si>
  <si>
    <t>Klem tembaga untuk elektroda pentanahan</t>
  </si>
  <si>
    <t>Sambungan arde</t>
  </si>
  <si>
    <t>Subtotal A</t>
  </si>
  <si>
    <t>B. KABEL &amp; PIPA INSTALASI</t>
  </si>
  <si>
    <t>Kabel NYM 2x1,5 mm2</t>
  </si>
  <si>
    <t>Kabel inti tembaga, isolasi PVC 2 lapis, SNI (setara Supreme/Eterna)</t>
  </si>
  <si>
    <t>Sirkuit 12 titik penerangan</t>
  </si>
  <si>
    <t>Kabel NYM 2x2,5 mm2</t>
  </si>
  <si>
    <t>Kabel inti tembaga, isolasi PVC 2 lapis, SNI</t>
  </si>
  <si>
    <t>Sirkuit 6 stop kontak biasa</t>
  </si>
  <si>
    <t>Kabel NYM 3x2,5 mm2</t>
  </si>
  <si>
    <t>Kabel inti tembaga 3 core (fasa, netral, ground), SNI</t>
  </si>
  <si>
    <t>Sirkuit 2 unit AC (dengan pentanahan)</t>
  </si>
  <si>
    <t>Pipa Conduit PVC 5/8" High Impact</t>
  </si>
  <si>
    <t>Pipa pelindung kabel, tahan benturan, panjang 4 m/batang</t>
  </si>
  <si>
    <t>Pelindung jalur kabel dalam dinding beton</t>
  </si>
  <si>
    <t>Klem Pipa Conduit 5/8"</t>
  </si>
  <si>
    <t>Klem plastik/besi dudukan pipa</t>
  </si>
  <si>
    <t>Pengikat pipa pada jalur instalasi</t>
  </si>
  <si>
    <t>Terminal / Junction Box (T-Dus)</t>
  </si>
  <si>
    <t>Dus sambung PVC untuk percabangan instalasi</t>
  </si>
  <si>
    <t>Titik sambungan/percabangan kabel</t>
  </si>
  <si>
    <t>Cross Dus (Percabangan 4 Arah)</t>
  </si>
  <si>
    <t>Dus sambung PVC 4 arah</t>
  </si>
  <si>
    <t>Percabangan kompleks jalur instalasi</t>
  </si>
  <si>
    <t>Subtotal B</t>
  </si>
  <si>
    <t>C. TITIK PENERANGAN</t>
  </si>
  <si>
    <t>Lampu LED 12 Watt</t>
  </si>
  <si>
    <t>LED bulb E27, cahaya putih/warm white, setara Philips/Panasonic</t>
  </si>
  <si>
    <t>12 titik penerangan</t>
  </si>
  <si>
    <t>Fitting Lampu E27</t>
  </si>
  <si>
    <t>Fitting plafon standar E27, bahan bakelite</t>
  </si>
  <si>
    <t>Dudukan lampu LED</t>
  </si>
  <si>
    <t>Saklar Tunggal</t>
  </si>
  <si>
    <t>Saklar in-bow 1 gang, rating 6A/250V, SNI (setara Broco/Panasonic)</t>
  </si>
  <si>
    <t>Kontrol titik lampu per ruang</t>
  </si>
  <si>
    <t>Saklar Ganda (Seri)</t>
  </si>
  <si>
    <t>Saklar in-bow 2 gang, rating 6A/250V, SNI</t>
  </si>
  <si>
    <t>Kontrol 2 titik lampu dalam 1 ruang</t>
  </si>
  <si>
    <t>Subtotal C</t>
  </si>
  <si>
    <t>D. STOP KONTAK &amp; INSTALASI AC</t>
  </si>
  <si>
    <t>Stop Kontak Biasa 1 Gang</t>
  </si>
  <si>
    <t>In-bow, rating 10A/250V, SNI (setara Broco/Panasonic)</t>
  </si>
  <si>
    <t>6 titik stop kontak umum</t>
  </si>
  <si>
    <t>Stop Kontak Khusus AC (Grounding)</t>
  </si>
  <si>
    <t>In-bow rating 16A/250V dengan terminal ground, SNI</t>
  </si>
  <si>
    <t>Instalasi 2 unit AC</t>
  </si>
  <si>
    <t>Isolasi Listrik (Vinyl Tape)</t>
  </si>
  <si>
    <t>Lakban isolasi kabel tahan panas</t>
  </si>
  <si>
    <t>roll</t>
  </si>
  <si>
    <t>Isolasi sambungan kabel</t>
  </si>
  <si>
    <t>Lasdop / Terminal Sambung Kabel</t>
  </si>
  <si>
    <t>Konektor penyambung inti kabel, berbagai ukuran</t>
  </si>
  <si>
    <t>Sambungan aman antar penghantar</t>
  </si>
  <si>
    <t>Subtotal D</t>
  </si>
  <si>
    <t>E. PERALATAN &amp; PERLENGKAPAN PRAKTIKUM</t>
  </si>
  <si>
    <t>Papan Panel Simulasi Instalasi (Trainer Board)</t>
  </si>
  <si>
    <t>Papan kayu/multiplek ukuran 60x120 cm, media praktik siswa</t>
  </si>
  <si>
    <t>Media simulasi dinding rumah beton</t>
  </si>
  <si>
    <t>Tang Kombinasi</t>
  </si>
  <si>
    <t>Panjang 8", untuk memotong &amp; mengupas kabel</t>
  </si>
  <si>
    <t>Alat bantu praktik peserta</t>
  </si>
  <si>
    <t>Tang Potong Kabel (Cutting Plier)</t>
  </si>
  <si>
    <t>Panjang 6"</t>
  </si>
  <si>
    <t>Obeng Set (+/-) Isolasi 1000V</t>
  </si>
  <si>
    <t>Set obeng plus-minus, tangkai berisolasi</t>
  </si>
  <si>
    <t>set</t>
  </si>
  <si>
    <t>Test Pen / Tespen</t>
  </si>
  <si>
    <t>Untuk deteksi tegangan/fasa</t>
  </si>
  <si>
    <t>Alat bantu K3 &amp; pengecekan instalasi</t>
  </si>
  <si>
    <t>Multitester Digital</t>
  </si>
  <si>
    <t>Pengukuran tegangan, arus, dan tahanan</t>
  </si>
  <si>
    <t>Alat ukur praktik &amp; pengujian instalasi</t>
  </si>
  <si>
    <t>APD (Sarung Tangan Isolasi &amp; Sepatu Safety)</t>
  </si>
  <si>
    <t>Sarung tangan tahan tegangan rendah &amp; sepatu safety standar</t>
  </si>
  <si>
    <t>Keselamatan kerja peserta praktik</t>
  </si>
  <si>
    <t>Subtotal E</t>
  </si>
  <si>
    <t>TOTAL RAB BAHAN INSTALASI LISTRIK</t>
  </si>
  <si>
    <t>Catatan: Sel kuning (Volume &amp; Harga Satuan) adalah data yang dapat disesuaikan dengan harga toko/distributor setempat. Harga merupakan estimasi pasar dan bersifat indikatif untuk kebutuhan pelatihan.</t>
  </si>
  <si>
    <t>RAB PENUNJANG NON-MATERIAL KEGIATAN PELATIHAN</t>
  </si>
  <si>
    <t>Pelatihan Praktik Instalasi Listrik 1 Fasa - Rumah Beton</t>
  </si>
  <si>
    <t>Uraian</t>
  </si>
  <si>
    <t>Honor Instruktur / Guru Produktif</t>
  </si>
  <si>
    <t>orang</t>
  </si>
  <si>
    <t>Penggandaan Modul &amp; Jobsheet Pelatihan</t>
  </si>
  <si>
    <t>eksemplar</t>
  </si>
  <si>
    <t>Konsumsi Peserta &amp; Panitia</t>
  </si>
  <si>
    <t>ATK Peserta (buku catatan, alat tulis)</t>
  </si>
  <si>
    <t>paket</t>
  </si>
  <si>
    <t>Sertifikat Pelatihan</t>
  </si>
  <si>
    <t>lembar</t>
  </si>
  <si>
    <t>Dokumentasi &amp; Pelaporan Kegiatan</t>
  </si>
  <si>
    <t>TOTAL RAB PENUNJANG PELATIHAN</t>
  </si>
  <si>
    <t>Catatan: Jumlah peserta, volume, dan harga satuan (sel kuning) dapat disesuaikan dengan jumlah peserta pelatihan yang sebenarnya.</t>
  </si>
  <si>
    <t>REKAPITULASI RENCANA ANGGARAN BIAYA (RAB)</t>
  </si>
  <si>
    <t>Kegiatan Pelatihan Instalasi Listrik 1 Fasa pada Rumah Beton</t>
  </si>
  <si>
    <t>Ref. Sheet</t>
  </si>
  <si>
    <t>Jumlah (Rp)</t>
  </si>
  <si>
    <t>Total RAB Bahan Instalasi Listrik</t>
  </si>
  <si>
    <t>RAB BAHAN INSTALASI</t>
  </si>
  <si>
    <t>Total RAB Penunjang Pelatihan (Non-Material)</t>
  </si>
  <si>
    <t>RAB PENUNJANG PELATIHAN</t>
  </si>
  <si>
    <t>JUMLAH (SUBTOTAL)</t>
  </si>
  <si>
    <t>PPN</t>
  </si>
  <si>
    <t>TOTAL KESELURUHAN RAB (Termasuk PPN)</t>
  </si>
  <si>
    <t>PEMBULATAN</t>
  </si>
  <si>
    <t>TOTAL RAB SETELAH PEMBULATAN</t>
  </si>
  <si>
    <t>Catatan: PPN (sel kuning) dapat diaktifkan/dinonaktifkan sesuai kebutuhan (isi 0% jika RAB internal sekolah tanpa PPN). Seluruh angka bersumber dari formula sehingga akan otomatis ter-update apabila data pada sheet REKAP DAYA, RAB BAHAN INSTALASI, atau RAB PENUNJANG PELATIHAN diubah.</t>
  </si>
  <si>
    <t>Mengetahui,</t>
  </si>
  <si>
    <t>Kepala Program Studi</t>
  </si>
  <si>
    <t>Instruktur/Guru Produktif</t>
  </si>
  <si>
    <t>(...........................................)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</si>
</sst>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p&quot;#,##0"/>
  </numFmts>
  <fonts count="16" x14ac:knownFonts="1">
    <font>
      <sz val="11"/>
      <color theme="1"/>
      <name val="Calibri"/>
      <family val="2"/>
      <charset val="1"/>
    </font>
    <font>
      <b/>
      <sz val="18"/>
      <color rgb="FF1F4E78"/>
      <name val="Arial"/>
      <charset val="1"/>
    </font>
    <font>
      <b/>
      <sz val="13"/>
      <color rgb="FF2E75B6"/>
      <name val="Arial"/>
      <charset val="1"/>
    </font>
    <font>
      <i/>
      <sz val="11"/>
      <color rgb="FF595959"/>
      <name val="Arial"/>
      <charset val="1"/>
    </font>
    <font>
      <b/>
      <sz val="11"/>
      <color rgb="FF1F4E78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i/>
      <sz val="9"/>
      <color rgb="FF595959"/>
      <name val="Arial"/>
      <charset val="1"/>
    </font>
    <font>
      <b/>
      <sz val="14"/>
      <color rgb="FF1F4E78"/>
      <name val="Arial"/>
      <charset val="1"/>
    </font>
    <font>
      <b/>
      <sz val="11"/>
      <color rgb="FFFFFFFF"/>
      <name val="Arial"/>
      <charset val="1"/>
    </font>
    <font>
      <b/>
      <sz val="11"/>
      <name val="Arial"/>
      <charset val="1"/>
    </font>
    <font>
      <b/>
      <sz val="12"/>
      <name val="Arial"/>
      <charset val="1"/>
    </font>
    <font>
      <b/>
      <sz val="10"/>
      <color rgb="FF1F4E78"/>
      <name val="Arial"/>
      <charset val="1"/>
    </font>
    <font>
      <b/>
      <sz val="13"/>
      <name val="Arial"/>
      <charset val="1"/>
    </font>
    <font>
      <b/>
      <sz val="12"/>
      <color rgb="FFFFFFFF"/>
      <name val="Arial"/>
      <charset val="1"/>
    </font>
    <font>
      <b/>
      <sz val="13"/>
      <color rgb="FFFFFFFF"/>
      <name val="Arial"/>
      <charset val="1"/>
    </font>
  </fonts>
  <fills count="8">
    <fill>
      <patternFill patternType="none"/>
    </fill>
    <fill>
      <patternFill patternType="gray125"/>
    </fill>
    <fill>
      <patternFill patternType="solid">
        <fgColor rgb="FFD9E1F2"/>
        <bgColor rgb="FFCCFFFF"/>
      </patternFill>
    </fill>
    <fill>
      <patternFill patternType="solid">
        <fgColor rgb="FF2E75B6"/>
        <bgColor rgb="FF0066CC"/>
      </patternFill>
    </fill>
    <fill>
      <patternFill patternType="solid">
        <fgColor rgb="FFFFFFCC"/>
        <bgColor rgb="FFFFF2CC"/>
      </patternFill>
    </fill>
    <fill>
      <patternFill patternType="solid">
        <fgColor rgb="FFFFF2CC"/>
        <bgColor rgb="FFFFFFCC"/>
      </patternFill>
    </fill>
    <fill>
      <patternFill patternType="solid">
        <fgColor rgb="FFFFD966"/>
        <bgColor rgb="FFFFCC00"/>
      </patternFill>
    </fill>
    <fill>
      <patternFill patternType="solid">
        <fgColor rgb="FF1F4E78"/>
        <bgColor rgb="FF003366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0" fillId="6" borderId="1" xfId="0" applyFont="1" applyFill="1" applyBorder="1" applyAlignment="1">
      <alignment horizontal="right" vertical="center" indent="1"/>
    </xf>
    <xf numFmtId="0" fontId="4" fillId="2" borderId="1" xfId="0" applyFont="1" applyFill="1" applyBorder="1" applyAlignment="1">
      <alignment horizontal="left" vertical="center" indent="1"/>
    </xf>
    <xf numFmtId="0" fontId="12" fillId="0" borderId="0" xfId="0" applyFont="1" applyBorder="1" applyAlignment="1">
      <alignment horizontal="center" vertical="center" wrapText="1"/>
    </xf>
    <xf numFmtId="0" fontId="10" fillId="6" borderId="0" xfId="0" applyFont="1" applyFill="1" applyBorder="1" applyAlignment="1">
      <alignment horizontal="right" vertical="center" indent="1"/>
    </xf>
    <xf numFmtId="0" fontId="4" fillId="2" borderId="0" xfId="0" applyFont="1" applyFill="1" applyBorder="1" applyAlignment="1">
      <alignment horizontal="left" indent="1"/>
    </xf>
    <xf numFmtId="0" fontId="5" fillId="5" borderId="1" xfId="0" applyFont="1" applyFill="1" applyBorder="1" applyAlignment="1">
      <alignment horizontal="right" vertical="center" indent="1"/>
    </xf>
    <xf numFmtId="0" fontId="4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inden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/>
    <xf numFmtId="0" fontId="9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3" fontId="6" fillId="4" borderId="1" xfId="0" applyNumberFormat="1" applyFont="1" applyFill="1" applyBorder="1" applyAlignment="1">
      <alignment horizontal="center" vertical="center" wrapText="1"/>
    </xf>
    <xf numFmtId="2" fontId="6" fillId="4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5" fillId="5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/>
    <xf numFmtId="0" fontId="6" fillId="0" borderId="0" xfId="0" applyFont="1"/>
    <xf numFmtId="9" fontId="0" fillId="4" borderId="0" xfId="0" applyNumberFormat="1" applyFill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7" fillId="0" borderId="0" xfId="0" applyFont="1"/>
    <xf numFmtId="3" fontId="11" fillId="6" borderId="0" xfId="0" applyNumberFormat="1" applyFont="1" applyFill="1" applyAlignment="1">
      <alignment horizontal="center" vertical="center" wrapText="1"/>
    </xf>
    <xf numFmtId="0" fontId="0" fillId="6" borderId="0" xfId="0" applyFill="1"/>
    <xf numFmtId="0" fontId="7" fillId="6" borderId="0" xfId="0" applyFont="1" applyFill="1"/>
    <xf numFmtId="164" fontId="6" fillId="4" borderId="1" xfId="0" applyNumberFormat="1" applyFont="1" applyFill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164" fontId="5" fillId="5" borderId="1" xfId="0" applyNumberFormat="1" applyFont="1" applyFill="1" applyBorder="1" applyAlignment="1">
      <alignment horizontal="right" vertical="center"/>
    </xf>
    <xf numFmtId="0" fontId="0" fillId="5" borderId="1" xfId="0" applyFill="1" applyBorder="1"/>
    <xf numFmtId="0" fontId="10" fillId="6" borderId="1" xfId="0" applyFont="1" applyFill="1" applyBorder="1" applyAlignment="1">
      <alignment horizontal="right" vertical="center" indent="1"/>
    </xf>
    <xf numFmtId="164" fontId="11" fillId="6" borderId="1" xfId="0" applyNumberFormat="1" applyFont="1" applyFill="1" applyBorder="1" applyAlignment="1">
      <alignment horizontal="right" vertical="center"/>
    </xf>
    <xf numFmtId="0" fontId="0" fillId="6" borderId="1" xfId="0" applyFill="1" applyBorder="1"/>
    <xf numFmtId="9" fontId="6" fillId="4" borderId="1" xfId="0" applyNumberFormat="1" applyFont="1" applyFill="1" applyBorder="1" applyAlignment="1">
      <alignment horizontal="center" vertical="center" wrapText="1"/>
    </xf>
    <xf numFmtId="164" fontId="13" fillId="6" borderId="1" xfId="0" applyNumberFormat="1" applyFont="1" applyFill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15" fillId="7" borderId="1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right" vertical="center" indent="1"/>
    </xf>
    <xf numFmtId="0" fontId="11" fillId="6" borderId="1" xfId="0" applyFont="1" applyFill="1" applyBorder="1" applyAlignment="1">
      <alignment horizontal="right" vertical="center" indent="1"/>
    </xf>
    <xf numFmtId="0" fontId="7" fillId="0" borderId="1" xfId="0" applyFont="1" applyBorder="1" applyAlignment="1">
      <alignment horizontal="right" vertical="center" indent="1"/>
    </xf>
    <xf numFmtId="0" fontId="14" fillId="7" borderId="1" xfId="0" applyFont="1" applyFill="1" applyBorder="1" applyAlignment="1">
      <alignment horizontal="right" vertical="center" indent="1"/>
    </xf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D966"/>
      <rgbColor rgb="FF2E75B6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showGridLines="0" topLeftCell="A7" zoomScaleNormal="100" workbookViewId="0">
      <selection activeCell="D9" sqref="D9:E9"/>
    </sheetView>
  </sheetViews>
  <sheetFormatPr defaultColWidth="8.6640625" defaultRowHeight="14.4" x14ac:dyDescent="0.3"/>
  <cols>
    <col min="1" max="1" width="4" customWidth="1"/>
    <col min="2" max="2" width="32" customWidth="1"/>
    <col min="3" max="3" width="3" customWidth="1"/>
    <col min="4" max="4" width="45" customWidth="1"/>
    <col min="5" max="5" width="3" customWidth="1"/>
  </cols>
  <sheetData>
    <row r="1" spans="1:5" ht="22.05" customHeight="1" x14ac:dyDescent="0.3">
      <c r="A1" s="14" t="s">
        <v>0</v>
      </c>
      <c r="B1" s="14"/>
      <c r="C1" s="14"/>
      <c r="D1" s="14"/>
      <c r="E1" s="14"/>
    </row>
    <row r="2" spans="1:5" ht="29.85" customHeight="1" x14ac:dyDescent="0.3">
      <c r="A2" s="13" t="s">
        <v>1</v>
      </c>
      <c r="B2" s="13"/>
      <c r="C2" s="13"/>
      <c r="D2" s="13"/>
      <c r="E2" s="13"/>
    </row>
    <row r="3" spans="1:5" ht="15" customHeight="1" x14ac:dyDescent="0.3">
      <c r="A3" s="12" t="s">
        <v>2</v>
      </c>
      <c r="B3" s="12"/>
      <c r="C3" s="12"/>
      <c r="D3" s="12"/>
      <c r="E3" s="12"/>
    </row>
    <row r="5" spans="1:5" x14ac:dyDescent="0.3">
      <c r="A5" s="11" t="s">
        <v>3</v>
      </c>
      <c r="B5" s="11"/>
      <c r="C5" s="11"/>
      <c r="D5" s="11"/>
      <c r="E5" s="11"/>
    </row>
    <row r="6" spans="1:5" ht="23.85" customHeight="1" x14ac:dyDescent="0.3">
      <c r="B6" s="15" t="s">
        <v>4</v>
      </c>
      <c r="D6" s="10" t="s">
        <v>5</v>
      </c>
      <c r="E6" s="10"/>
    </row>
    <row r="7" spans="1:5" ht="15" customHeight="1" x14ac:dyDescent="0.3">
      <c r="B7" s="15" t="s">
        <v>6</v>
      </c>
      <c r="D7" s="10" t="s">
        <v>7</v>
      </c>
      <c r="E7" s="10"/>
    </row>
    <row r="8" spans="1:5" ht="15" customHeight="1" x14ac:dyDescent="0.3">
      <c r="B8" s="15" t="s">
        <v>8</v>
      </c>
      <c r="D8" s="10" t="s">
        <v>9</v>
      </c>
      <c r="E8" s="10"/>
    </row>
    <row r="9" spans="1:5" ht="15" customHeight="1" x14ac:dyDescent="0.3">
      <c r="B9" s="15" t="s">
        <v>10</v>
      </c>
      <c r="D9" s="10" t="s">
        <v>11</v>
      </c>
      <c r="E9" s="10"/>
    </row>
    <row r="10" spans="1:5" ht="23.85" customHeight="1" x14ac:dyDescent="0.3">
      <c r="B10" s="15" t="s">
        <v>12</v>
      </c>
      <c r="D10" s="10" t="s">
        <v>13</v>
      </c>
      <c r="E10" s="10"/>
    </row>
    <row r="11" spans="1:5" ht="15" customHeight="1" x14ac:dyDescent="0.3">
      <c r="B11" s="15" t="s">
        <v>14</v>
      </c>
      <c r="D11" s="10" t="s">
        <v>15</v>
      </c>
      <c r="E11" s="10"/>
    </row>
    <row r="12" spans="1:5" x14ac:dyDescent="0.3">
      <c r="B12" s="15"/>
      <c r="D12" s="10"/>
      <c r="E12" s="10"/>
    </row>
    <row r="13" spans="1:5" x14ac:dyDescent="0.3">
      <c r="A13" s="11" t="s">
        <v>16</v>
      </c>
      <c r="B13" s="11"/>
      <c r="C13" s="11"/>
      <c r="D13" s="11"/>
      <c r="E13" s="11"/>
    </row>
    <row r="14" spans="1:5" ht="15" customHeight="1" x14ac:dyDescent="0.3">
      <c r="B14" s="15" t="s">
        <v>17</v>
      </c>
      <c r="D14" s="10" t="s">
        <v>18</v>
      </c>
      <c r="E14" s="10"/>
    </row>
    <row r="15" spans="1:5" ht="15" customHeight="1" x14ac:dyDescent="0.3">
      <c r="B15" s="15" t="s">
        <v>19</v>
      </c>
      <c r="D15" s="10" t="s">
        <v>20</v>
      </c>
      <c r="E15" s="10"/>
    </row>
    <row r="16" spans="1:5" ht="15" customHeight="1" x14ac:dyDescent="0.3">
      <c r="B16" s="15" t="s">
        <v>21</v>
      </c>
      <c r="D16" s="10" t="s">
        <v>22</v>
      </c>
      <c r="E16" s="10"/>
    </row>
    <row r="17" spans="1:5" ht="15" customHeight="1" x14ac:dyDescent="0.3">
      <c r="B17" s="15" t="s">
        <v>23</v>
      </c>
      <c r="D17" s="10" t="s">
        <v>24</v>
      </c>
      <c r="E17" s="10"/>
    </row>
    <row r="18" spans="1:5" ht="15" customHeight="1" x14ac:dyDescent="0.3">
      <c r="B18" s="15" t="s">
        <v>25</v>
      </c>
      <c r="D18" s="10" t="s">
        <v>26</v>
      </c>
      <c r="E18" s="10"/>
    </row>
    <row r="19" spans="1:5" ht="15" customHeight="1" x14ac:dyDescent="0.3">
      <c r="B19" s="15" t="s">
        <v>27</v>
      </c>
      <c r="D19" s="10" t="s">
        <v>28</v>
      </c>
      <c r="E19" s="10"/>
    </row>
    <row r="20" spans="1:5" ht="15" customHeight="1" x14ac:dyDescent="0.3">
      <c r="B20" s="15" t="s">
        <v>29</v>
      </c>
      <c r="D20" s="10" t="s">
        <v>30</v>
      </c>
      <c r="E20" s="10"/>
    </row>
    <row r="21" spans="1:5" x14ac:dyDescent="0.3">
      <c r="B21" s="15"/>
      <c r="D21" s="10"/>
      <c r="E21" s="10"/>
    </row>
    <row r="22" spans="1:5" x14ac:dyDescent="0.3">
      <c r="A22" s="11" t="s">
        <v>31</v>
      </c>
      <c r="B22" s="11"/>
      <c r="C22" s="11"/>
      <c r="D22" s="11"/>
      <c r="E22" s="11"/>
    </row>
    <row r="23" spans="1:5" ht="23.85" customHeight="1" x14ac:dyDescent="0.3">
      <c r="B23" s="15" t="s">
        <v>32</v>
      </c>
      <c r="D23" s="10" t="s">
        <v>33</v>
      </c>
      <c r="E23" s="10"/>
    </row>
    <row r="24" spans="1:5" ht="15" customHeight="1" x14ac:dyDescent="0.3">
      <c r="B24" s="15" t="s">
        <v>34</v>
      </c>
      <c r="D24" s="10" t="s">
        <v>35</v>
      </c>
      <c r="E24" s="10"/>
    </row>
    <row r="26" spans="1:5" ht="22.35" customHeight="1" x14ac:dyDescent="0.3">
      <c r="A26" s="9" t="s">
        <v>36</v>
      </c>
      <c r="B26" s="9"/>
      <c r="C26" s="9"/>
      <c r="D26" s="9"/>
      <c r="E26" s="9"/>
    </row>
    <row r="27" spans="1:5" ht="22.35" customHeight="1" x14ac:dyDescent="0.3">
      <c r="A27" s="9" t="s">
        <v>37</v>
      </c>
      <c r="B27" s="9"/>
      <c r="C27" s="9"/>
      <c r="D27" s="9"/>
      <c r="E27" s="9"/>
    </row>
  </sheetData>
  <mergeCells count="25">
    <mergeCell ref="A22:E22"/>
    <mergeCell ref="D23:E23"/>
    <mergeCell ref="D24:E24"/>
    <mergeCell ref="A26:E26"/>
    <mergeCell ref="A27:E27"/>
    <mergeCell ref="D17:E17"/>
    <mergeCell ref="D18:E18"/>
    <mergeCell ref="D19:E19"/>
    <mergeCell ref="D20:E20"/>
    <mergeCell ref="D21:E21"/>
    <mergeCell ref="D12:E12"/>
    <mergeCell ref="A13:E13"/>
    <mergeCell ref="D14:E14"/>
    <mergeCell ref="D15:E15"/>
    <mergeCell ref="D16:E16"/>
    <mergeCell ref="D7:E7"/>
    <mergeCell ref="D8:E8"/>
    <mergeCell ref="D9:E9"/>
    <mergeCell ref="D10:E10"/>
    <mergeCell ref="D11:E11"/>
    <mergeCell ref="A1:E1"/>
    <mergeCell ref="A2:E2"/>
    <mergeCell ref="A3:E3"/>
    <mergeCell ref="A5:E5"/>
    <mergeCell ref="D6:E6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showGridLines="0" zoomScaleNormal="100" workbookViewId="0">
      <selection activeCell="H6" sqref="H6"/>
    </sheetView>
  </sheetViews>
  <sheetFormatPr defaultColWidth="8.6640625" defaultRowHeight="14.4" x14ac:dyDescent="0.3"/>
  <cols>
    <col min="1" max="1" width="5" customWidth="1"/>
    <col min="2" max="2" width="30" customWidth="1"/>
    <col min="3" max="3" width="11" customWidth="1"/>
    <col min="4" max="4" width="14" customWidth="1"/>
    <col min="5" max="5" width="10" customWidth="1"/>
    <col min="6" max="6" width="13" customWidth="1"/>
    <col min="7" max="7" width="15" customWidth="1"/>
    <col min="8" max="8" width="30" customWidth="1"/>
  </cols>
  <sheetData>
    <row r="1" spans="1:8" ht="17.399999999999999" customHeight="1" x14ac:dyDescent="0.3">
      <c r="A1" s="8" t="s">
        <v>38</v>
      </c>
      <c r="B1" s="8"/>
      <c r="C1" s="8"/>
      <c r="D1" s="8"/>
      <c r="E1" s="8"/>
      <c r="F1" s="8"/>
      <c r="G1" s="8"/>
      <c r="H1" s="8"/>
    </row>
    <row r="2" spans="1:8" ht="15" customHeight="1" x14ac:dyDescent="0.3">
      <c r="A2" s="7" t="s">
        <v>39</v>
      </c>
      <c r="B2" s="7"/>
      <c r="C2" s="7"/>
      <c r="D2" s="7"/>
      <c r="E2" s="7"/>
      <c r="F2" s="7"/>
      <c r="G2" s="7"/>
      <c r="H2" s="7"/>
    </row>
    <row r="4" spans="1:8" ht="27.6" x14ac:dyDescent="0.3">
      <c r="A4" s="16" t="s">
        <v>40</v>
      </c>
      <c r="B4" s="16" t="s">
        <v>41</v>
      </c>
      <c r="C4" s="16" t="s">
        <v>42</v>
      </c>
      <c r="D4" s="16" t="s">
        <v>43</v>
      </c>
      <c r="E4" s="16" t="s">
        <v>44</v>
      </c>
      <c r="F4" s="16" t="s">
        <v>45</v>
      </c>
      <c r="G4" s="16" t="s">
        <v>46</v>
      </c>
      <c r="H4" s="16" t="s">
        <v>47</v>
      </c>
    </row>
    <row r="5" spans="1:8" x14ac:dyDescent="0.3">
      <c r="A5" s="17">
        <v>1</v>
      </c>
      <c r="B5" s="18" t="s">
        <v>48</v>
      </c>
      <c r="C5" s="19">
        <v>12</v>
      </c>
      <c r="D5" s="20">
        <v>12</v>
      </c>
      <c r="E5" s="21">
        <v>1</v>
      </c>
      <c r="F5" s="22">
        <f>C5*D5</f>
        <v>144</v>
      </c>
      <c r="G5" s="22">
        <f>F5/E5</f>
        <v>144</v>
      </c>
      <c r="H5" s="18" t="s">
        <v>49</v>
      </c>
    </row>
    <row r="6" spans="1:8" ht="39.6" x14ac:dyDescent="0.3">
      <c r="A6" s="17">
        <v>2</v>
      </c>
      <c r="B6" s="18" t="s">
        <v>50</v>
      </c>
      <c r="C6" s="19">
        <v>6</v>
      </c>
      <c r="D6" s="20">
        <v>200</v>
      </c>
      <c r="E6" s="21">
        <v>1</v>
      </c>
      <c r="F6" s="22">
        <f>C6*D6</f>
        <v>1200</v>
      </c>
      <c r="G6" s="22">
        <f>F6/E6</f>
        <v>1200</v>
      </c>
      <c r="H6" s="18" t="s">
        <v>51</v>
      </c>
    </row>
    <row r="7" spans="1:8" ht="26.4" x14ac:dyDescent="0.3">
      <c r="A7" s="17">
        <v>3</v>
      </c>
      <c r="B7" s="18" t="s">
        <v>52</v>
      </c>
      <c r="C7" s="19">
        <v>2</v>
      </c>
      <c r="D7" s="20">
        <v>840</v>
      </c>
      <c r="E7" s="21">
        <v>0.85</v>
      </c>
      <c r="F7" s="22">
        <f>C7*D7</f>
        <v>1680</v>
      </c>
      <c r="G7" s="22">
        <f>F7/E7</f>
        <v>1976.4705882352941</v>
      </c>
      <c r="H7" s="18" t="s">
        <v>53</v>
      </c>
    </row>
    <row r="8" spans="1:8" x14ac:dyDescent="0.3">
      <c r="A8" s="6" t="s">
        <v>54</v>
      </c>
      <c r="B8" s="6"/>
      <c r="C8" s="6"/>
      <c r="D8" s="6"/>
      <c r="E8" s="6"/>
      <c r="F8" s="23">
        <f>SUM(F5:F7)</f>
        <v>3024</v>
      </c>
      <c r="G8" s="23">
        <f>SUM(G5:G7)</f>
        <v>3320.4705882352941</v>
      </c>
      <c r="H8" s="24" t="s">
        <v>55</v>
      </c>
    </row>
    <row r="10" spans="1:8" x14ac:dyDescent="0.3">
      <c r="A10" s="5" t="s">
        <v>56</v>
      </c>
      <c r="B10" s="5"/>
      <c r="C10" s="5"/>
      <c r="D10" s="5"/>
      <c r="E10" s="5"/>
      <c r="F10" s="5"/>
      <c r="G10" s="5"/>
      <c r="H10" s="5"/>
    </row>
    <row r="11" spans="1:8" x14ac:dyDescent="0.3">
      <c r="B11" s="25" t="s">
        <v>57</v>
      </c>
      <c r="D11" s="26">
        <v>0.8</v>
      </c>
      <c r="F11" s="27">
        <f>G8*D11</f>
        <v>2656.3764705882354</v>
      </c>
      <c r="H11" s="28" t="s">
        <v>58</v>
      </c>
    </row>
    <row r="12" spans="1:8" x14ac:dyDescent="0.3">
      <c r="B12" s="25" t="s">
        <v>59</v>
      </c>
      <c r="D12" s="26">
        <v>1.2</v>
      </c>
      <c r="F12" s="27">
        <f>G8*D12</f>
        <v>3984.5647058823529</v>
      </c>
      <c r="H12" s="28" t="s">
        <v>60</v>
      </c>
    </row>
    <row r="14" spans="1:8" ht="15.6" x14ac:dyDescent="0.3">
      <c r="A14" s="4" t="s">
        <v>61</v>
      </c>
      <c r="B14" s="4"/>
      <c r="C14" s="4"/>
      <c r="D14" s="4"/>
      <c r="E14" s="4"/>
      <c r="F14" s="29">
        <v>4400</v>
      </c>
      <c r="G14" s="30"/>
      <c r="H14" s="31" t="s">
        <v>62</v>
      </c>
    </row>
    <row r="16" spans="1:8" ht="22.35" customHeight="1" x14ac:dyDescent="0.3">
      <c r="A16" s="9" t="s">
        <v>63</v>
      </c>
      <c r="B16" s="9"/>
      <c r="C16" s="9"/>
      <c r="D16" s="9"/>
      <c r="E16" s="9"/>
      <c r="F16" s="9"/>
      <c r="G16" s="9"/>
      <c r="H16" s="9"/>
    </row>
  </sheetData>
  <mergeCells count="6">
    <mergeCell ref="A16:H16"/>
    <mergeCell ref="A1:H1"/>
    <mergeCell ref="A2:H2"/>
    <mergeCell ref="A8:E8"/>
    <mergeCell ref="A10:H10"/>
    <mergeCell ref="A14:E14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showGridLines="0" zoomScaleNormal="100" workbookViewId="0">
      <pane ySplit="4" topLeftCell="A5" activePane="bottomLeft" state="frozen"/>
      <selection pane="bottomLeft" activeCell="G7" sqref="G7"/>
    </sheetView>
  </sheetViews>
  <sheetFormatPr defaultColWidth="8.6640625" defaultRowHeight="14.4" x14ac:dyDescent="0.3"/>
  <cols>
    <col min="1" max="1" width="5" customWidth="1"/>
    <col min="2" max="3" width="34" customWidth="1"/>
    <col min="4" max="5" width="9" customWidth="1"/>
    <col min="6" max="6" width="15" customWidth="1"/>
    <col min="7" max="7" width="17" customWidth="1"/>
    <col min="8" max="8" width="22" customWidth="1"/>
  </cols>
  <sheetData>
    <row r="1" spans="1:8" ht="17.399999999999999" customHeight="1" x14ac:dyDescent="0.3">
      <c r="A1" s="8" t="s">
        <v>64</v>
      </c>
      <c r="B1" s="8"/>
      <c r="C1" s="8"/>
      <c r="D1" s="8"/>
      <c r="E1" s="8"/>
      <c r="F1" s="8"/>
      <c r="G1" s="8"/>
      <c r="H1" s="8"/>
    </row>
    <row r="2" spans="1:8" ht="15" customHeight="1" x14ac:dyDescent="0.3">
      <c r="A2" s="3" t="s">
        <v>65</v>
      </c>
      <c r="B2" s="3"/>
      <c r="C2" s="3"/>
      <c r="D2" s="3"/>
      <c r="E2" s="3"/>
      <c r="F2" s="3"/>
      <c r="G2" s="3"/>
      <c r="H2" s="3"/>
    </row>
    <row r="4" spans="1:8" ht="27.6" x14ac:dyDescent="0.3">
      <c r="A4" s="16" t="s">
        <v>40</v>
      </c>
      <c r="B4" s="16" t="s">
        <v>66</v>
      </c>
      <c r="C4" s="16" t="s">
        <v>67</v>
      </c>
      <c r="D4" s="16" t="s">
        <v>68</v>
      </c>
      <c r="E4" s="16" t="s">
        <v>69</v>
      </c>
      <c r="F4" s="16" t="s">
        <v>70</v>
      </c>
      <c r="G4" s="16" t="s">
        <v>71</v>
      </c>
      <c r="H4" s="16" t="s">
        <v>47</v>
      </c>
    </row>
    <row r="5" spans="1:8" x14ac:dyDescent="0.3">
      <c r="A5" s="2" t="s">
        <v>72</v>
      </c>
      <c r="B5" s="2"/>
      <c r="C5" s="2"/>
      <c r="D5" s="2"/>
      <c r="E5" s="2"/>
      <c r="F5" s="2"/>
      <c r="G5" s="2"/>
      <c r="H5" s="2"/>
    </row>
    <row r="6" spans="1:8" ht="26.4" x14ac:dyDescent="0.3">
      <c r="A6" s="17">
        <v>1</v>
      </c>
      <c r="B6" s="18" t="s">
        <v>73</v>
      </c>
      <c r="C6" s="18" t="s">
        <v>74</v>
      </c>
      <c r="D6" s="20">
        <v>1</v>
      </c>
      <c r="E6" s="17" t="s">
        <v>75</v>
      </c>
      <c r="F6" s="32">
        <v>150000</v>
      </c>
      <c r="G6" s="33">
        <f t="shared" ref="G6:G14" si="0">D6*F6</f>
        <v>150000</v>
      </c>
      <c r="H6" s="18" t="s">
        <v>76</v>
      </c>
    </row>
    <row r="7" spans="1:8" ht="26.4" x14ac:dyDescent="0.3">
      <c r="A7" s="17">
        <v>2</v>
      </c>
      <c r="B7" s="18" t="s">
        <v>77</v>
      </c>
      <c r="C7" s="18" t="s">
        <v>78</v>
      </c>
      <c r="D7" s="20">
        <v>1</v>
      </c>
      <c r="E7" s="17" t="s">
        <v>79</v>
      </c>
      <c r="F7" s="32">
        <v>45000</v>
      </c>
      <c r="G7" s="33">
        <f t="shared" si="0"/>
        <v>45000</v>
      </c>
      <c r="H7" s="18" t="s">
        <v>80</v>
      </c>
    </row>
    <row r="8" spans="1:8" ht="26.4" x14ac:dyDescent="0.3">
      <c r="A8" s="17">
        <v>3</v>
      </c>
      <c r="B8" s="18" t="s">
        <v>81</v>
      </c>
      <c r="C8" s="18" t="s">
        <v>82</v>
      </c>
      <c r="D8" s="20">
        <v>1</v>
      </c>
      <c r="E8" s="17" t="s">
        <v>79</v>
      </c>
      <c r="F8" s="32">
        <v>35000</v>
      </c>
      <c r="G8" s="33">
        <f t="shared" si="0"/>
        <v>35000</v>
      </c>
      <c r="H8" s="18" t="s">
        <v>83</v>
      </c>
    </row>
    <row r="9" spans="1:8" ht="26.4" x14ac:dyDescent="0.3">
      <c r="A9" s="17">
        <v>4</v>
      </c>
      <c r="B9" s="18" t="s">
        <v>84</v>
      </c>
      <c r="C9" s="18" t="s">
        <v>85</v>
      </c>
      <c r="D9" s="20">
        <v>1</v>
      </c>
      <c r="E9" s="17" t="s">
        <v>79</v>
      </c>
      <c r="F9" s="32">
        <v>35000</v>
      </c>
      <c r="G9" s="33">
        <f t="shared" si="0"/>
        <v>35000</v>
      </c>
      <c r="H9" s="18" t="s">
        <v>86</v>
      </c>
    </row>
    <row r="10" spans="1:8" ht="26.4" x14ac:dyDescent="0.3">
      <c r="A10" s="17">
        <v>5</v>
      </c>
      <c r="B10" s="18" t="s">
        <v>87</v>
      </c>
      <c r="C10" s="18" t="s">
        <v>88</v>
      </c>
      <c r="D10" s="20">
        <v>1</v>
      </c>
      <c r="E10" s="17" t="s">
        <v>79</v>
      </c>
      <c r="F10" s="32">
        <v>35000</v>
      </c>
      <c r="G10" s="33">
        <f t="shared" si="0"/>
        <v>35000</v>
      </c>
      <c r="H10" s="18" t="s">
        <v>89</v>
      </c>
    </row>
    <row r="11" spans="1:8" ht="26.4" x14ac:dyDescent="0.3">
      <c r="A11" s="17">
        <v>6</v>
      </c>
      <c r="B11" s="18" t="s">
        <v>90</v>
      </c>
      <c r="C11" s="18" t="s">
        <v>91</v>
      </c>
      <c r="D11" s="20">
        <v>1</v>
      </c>
      <c r="E11" s="17" t="s">
        <v>79</v>
      </c>
      <c r="F11" s="32">
        <v>35000</v>
      </c>
      <c r="G11" s="33">
        <f t="shared" si="0"/>
        <v>35000</v>
      </c>
      <c r="H11" s="18" t="s">
        <v>92</v>
      </c>
    </row>
    <row r="12" spans="1:8" ht="26.4" x14ac:dyDescent="0.3">
      <c r="A12" s="17">
        <v>7</v>
      </c>
      <c r="B12" s="18" t="s">
        <v>93</v>
      </c>
      <c r="C12" s="18" t="s">
        <v>94</v>
      </c>
      <c r="D12" s="20">
        <v>1</v>
      </c>
      <c r="E12" s="17" t="s">
        <v>95</v>
      </c>
      <c r="F12" s="32">
        <v>85000</v>
      </c>
      <c r="G12" s="33">
        <f t="shared" si="0"/>
        <v>85000</v>
      </c>
      <c r="H12" s="18" t="s">
        <v>96</v>
      </c>
    </row>
    <row r="13" spans="1:8" ht="26.4" x14ac:dyDescent="0.3">
      <c r="A13" s="17">
        <v>8</v>
      </c>
      <c r="B13" s="18" t="s">
        <v>97</v>
      </c>
      <c r="C13" s="18" t="s">
        <v>98</v>
      </c>
      <c r="D13" s="20">
        <v>10</v>
      </c>
      <c r="E13" s="17" t="s">
        <v>99</v>
      </c>
      <c r="F13" s="32">
        <v>8000</v>
      </c>
      <c r="G13" s="33">
        <f t="shared" si="0"/>
        <v>80000</v>
      </c>
      <c r="H13" s="18" t="s">
        <v>100</v>
      </c>
    </row>
    <row r="14" spans="1:8" ht="26.4" x14ac:dyDescent="0.3">
      <c r="A14" s="17">
        <v>9</v>
      </c>
      <c r="B14" s="18" t="s">
        <v>101</v>
      </c>
      <c r="C14" s="18" t="s">
        <v>102</v>
      </c>
      <c r="D14" s="20">
        <v>1</v>
      </c>
      <c r="E14" s="17" t="s">
        <v>79</v>
      </c>
      <c r="F14" s="32">
        <v>15000</v>
      </c>
      <c r="G14" s="33">
        <f t="shared" si="0"/>
        <v>15000</v>
      </c>
      <c r="H14" s="18" t="s">
        <v>103</v>
      </c>
    </row>
    <row r="15" spans="1:8" x14ac:dyDescent="0.3">
      <c r="A15" s="6" t="s">
        <v>104</v>
      </c>
      <c r="B15" s="6"/>
      <c r="C15" s="6"/>
      <c r="D15" s="6"/>
      <c r="E15" s="6"/>
      <c r="F15" s="6"/>
      <c r="G15" s="34">
        <f>SUM(G6:G14)</f>
        <v>515000</v>
      </c>
      <c r="H15" s="35"/>
    </row>
    <row r="16" spans="1:8" x14ac:dyDescent="0.3">
      <c r="A16" s="2" t="s">
        <v>105</v>
      </c>
      <c r="B16" s="2"/>
      <c r="C16" s="2"/>
      <c r="D16" s="2"/>
      <c r="E16" s="2"/>
      <c r="F16" s="2"/>
      <c r="G16" s="2"/>
      <c r="H16" s="2"/>
    </row>
    <row r="17" spans="1:8" ht="26.4" x14ac:dyDescent="0.3">
      <c r="A17" s="17">
        <v>1</v>
      </c>
      <c r="B17" s="18" t="s">
        <v>106</v>
      </c>
      <c r="C17" s="18" t="s">
        <v>107</v>
      </c>
      <c r="D17" s="20">
        <v>150</v>
      </c>
      <c r="E17" s="17" t="s">
        <v>99</v>
      </c>
      <c r="F17" s="32">
        <v>8500</v>
      </c>
      <c r="G17" s="33">
        <f t="shared" ref="G17:G23" si="1">D17*F17</f>
        <v>1275000</v>
      </c>
      <c r="H17" s="18" t="s">
        <v>108</v>
      </c>
    </row>
    <row r="18" spans="1:8" ht="26.4" x14ac:dyDescent="0.3">
      <c r="A18" s="17">
        <v>2</v>
      </c>
      <c r="B18" s="18" t="s">
        <v>109</v>
      </c>
      <c r="C18" s="18" t="s">
        <v>110</v>
      </c>
      <c r="D18" s="20">
        <v>90</v>
      </c>
      <c r="E18" s="17" t="s">
        <v>99</v>
      </c>
      <c r="F18" s="32">
        <v>12500</v>
      </c>
      <c r="G18" s="33">
        <f t="shared" si="1"/>
        <v>1125000</v>
      </c>
      <c r="H18" s="18" t="s">
        <v>111</v>
      </c>
    </row>
    <row r="19" spans="1:8" ht="26.4" x14ac:dyDescent="0.3">
      <c r="A19" s="17">
        <v>3</v>
      </c>
      <c r="B19" s="18" t="s">
        <v>112</v>
      </c>
      <c r="C19" s="18" t="s">
        <v>113</v>
      </c>
      <c r="D19" s="20">
        <v>40</v>
      </c>
      <c r="E19" s="17" t="s">
        <v>99</v>
      </c>
      <c r="F19" s="32">
        <v>16500</v>
      </c>
      <c r="G19" s="33">
        <f t="shared" si="1"/>
        <v>660000</v>
      </c>
      <c r="H19" s="18" t="s">
        <v>114</v>
      </c>
    </row>
    <row r="20" spans="1:8" ht="26.4" x14ac:dyDescent="0.3">
      <c r="A20" s="17">
        <v>4</v>
      </c>
      <c r="B20" s="18" t="s">
        <v>115</v>
      </c>
      <c r="C20" s="18" t="s">
        <v>116</v>
      </c>
      <c r="D20" s="20">
        <v>220</v>
      </c>
      <c r="E20" s="17" t="s">
        <v>99</v>
      </c>
      <c r="F20" s="32">
        <v>6000</v>
      </c>
      <c r="G20" s="33">
        <f t="shared" si="1"/>
        <v>1320000</v>
      </c>
      <c r="H20" s="18" t="s">
        <v>117</v>
      </c>
    </row>
    <row r="21" spans="1:8" ht="26.4" x14ac:dyDescent="0.3">
      <c r="A21" s="17">
        <v>5</v>
      </c>
      <c r="B21" s="18" t="s">
        <v>118</v>
      </c>
      <c r="C21" s="18" t="s">
        <v>119</v>
      </c>
      <c r="D21" s="20">
        <v>200</v>
      </c>
      <c r="E21" s="17" t="s">
        <v>79</v>
      </c>
      <c r="F21" s="32">
        <v>500</v>
      </c>
      <c r="G21" s="33">
        <f t="shared" si="1"/>
        <v>100000</v>
      </c>
      <c r="H21" s="18" t="s">
        <v>120</v>
      </c>
    </row>
    <row r="22" spans="1:8" ht="39.6" x14ac:dyDescent="0.3">
      <c r="A22" s="17">
        <v>6</v>
      </c>
      <c r="B22" s="18" t="s">
        <v>121</v>
      </c>
      <c r="C22" s="18" t="s">
        <v>122</v>
      </c>
      <c r="D22" s="20">
        <v>20</v>
      </c>
      <c r="E22" s="17" t="s">
        <v>79</v>
      </c>
      <c r="F22" s="32">
        <v>4500</v>
      </c>
      <c r="G22" s="33">
        <f t="shared" si="1"/>
        <v>90000</v>
      </c>
      <c r="H22" s="18" t="s">
        <v>123</v>
      </c>
    </row>
    <row r="23" spans="1:8" ht="26.4" x14ac:dyDescent="0.3">
      <c r="A23" s="17">
        <v>7</v>
      </c>
      <c r="B23" s="18" t="s">
        <v>124</v>
      </c>
      <c r="C23" s="18" t="s">
        <v>125</v>
      </c>
      <c r="D23" s="20">
        <v>5</v>
      </c>
      <c r="E23" s="17" t="s">
        <v>79</v>
      </c>
      <c r="F23" s="32">
        <v>6000</v>
      </c>
      <c r="G23" s="33">
        <f t="shared" si="1"/>
        <v>30000</v>
      </c>
      <c r="H23" s="18" t="s">
        <v>126</v>
      </c>
    </row>
    <row r="24" spans="1:8" x14ac:dyDescent="0.3">
      <c r="A24" s="6" t="s">
        <v>127</v>
      </c>
      <c r="B24" s="6"/>
      <c r="C24" s="6"/>
      <c r="D24" s="6"/>
      <c r="E24" s="6"/>
      <c r="F24" s="6"/>
      <c r="G24" s="34">
        <f>SUM(G17:G23)</f>
        <v>4600000</v>
      </c>
      <c r="H24" s="35"/>
    </row>
    <row r="25" spans="1:8" x14ac:dyDescent="0.3">
      <c r="A25" s="2" t="s">
        <v>128</v>
      </c>
      <c r="B25" s="2"/>
      <c r="C25" s="2"/>
      <c r="D25" s="2"/>
      <c r="E25" s="2"/>
      <c r="F25" s="2"/>
      <c r="G25" s="2"/>
      <c r="H25" s="2"/>
    </row>
    <row r="26" spans="1:8" ht="26.4" x14ac:dyDescent="0.3">
      <c r="A26" s="17">
        <v>1</v>
      </c>
      <c r="B26" s="18" t="s">
        <v>129</v>
      </c>
      <c r="C26" s="18" t="s">
        <v>130</v>
      </c>
      <c r="D26" s="20">
        <v>12</v>
      </c>
      <c r="E26" s="17" t="s">
        <v>79</v>
      </c>
      <c r="F26" s="32">
        <v>28000</v>
      </c>
      <c r="G26" s="33">
        <f>D26*F26</f>
        <v>336000</v>
      </c>
      <c r="H26" s="18" t="s">
        <v>131</v>
      </c>
    </row>
    <row r="27" spans="1:8" ht="26.4" x14ac:dyDescent="0.3">
      <c r="A27" s="17">
        <v>2</v>
      </c>
      <c r="B27" s="18" t="s">
        <v>132</v>
      </c>
      <c r="C27" s="18" t="s">
        <v>133</v>
      </c>
      <c r="D27" s="20">
        <v>12</v>
      </c>
      <c r="E27" s="17" t="s">
        <v>79</v>
      </c>
      <c r="F27" s="32">
        <v>8000</v>
      </c>
      <c r="G27" s="33">
        <f>D27*F27</f>
        <v>96000</v>
      </c>
      <c r="H27" s="18" t="s">
        <v>134</v>
      </c>
    </row>
    <row r="28" spans="1:8" ht="26.4" x14ac:dyDescent="0.3">
      <c r="A28" s="17">
        <v>3</v>
      </c>
      <c r="B28" s="18" t="s">
        <v>135</v>
      </c>
      <c r="C28" s="18" t="s">
        <v>136</v>
      </c>
      <c r="D28" s="20">
        <v>8</v>
      </c>
      <c r="E28" s="17" t="s">
        <v>79</v>
      </c>
      <c r="F28" s="32">
        <v>15000</v>
      </c>
      <c r="G28" s="33">
        <f>D28*F28</f>
        <v>120000</v>
      </c>
      <c r="H28" s="18" t="s">
        <v>137</v>
      </c>
    </row>
    <row r="29" spans="1:8" ht="26.4" x14ac:dyDescent="0.3">
      <c r="A29" s="17">
        <v>4</v>
      </c>
      <c r="B29" s="18" t="s">
        <v>138</v>
      </c>
      <c r="C29" s="18" t="s">
        <v>139</v>
      </c>
      <c r="D29" s="20">
        <v>2</v>
      </c>
      <c r="E29" s="17" t="s">
        <v>79</v>
      </c>
      <c r="F29" s="32">
        <v>25000</v>
      </c>
      <c r="G29" s="33">
        <f>D29*F29</f>
        <v>50000</v>
      </c>
      <c r="H29" s="18" t="s">
        <v>140</v>
      </c>
    </row>
    <row r="30" spans="1:8" x14ac:dyDescent="0.3">
      <c r="A30" s="6" t="s">
        <v>141</v>
      </c>
      <c r="B30" s="6"/>
      <c r="C30" s="6"/>
      <c r="D30" s="6"/>
      <c r="E30" s="6"/>
      <c r="F30" s="6"/>
      <c r="G30" s="34">
        <f>SUM(G26:G29)</f>
        <v>602000</v>
      </c>
      <c r="H30" s="35"/>
    </row>
    <row r="31" spans="1:8" x14ac:dyDescent="0.3">
      <c r="A31" s="2" t="s">
        <v>142</v>
      </c>
      <c r="B31" s="2"/>
      <c r="C31" s="2"/>
      <c r="D31" s="2"/>
      <c r="E31" s="2"/>
      <c r="F31" s="2"/>
      <c r="G31" s="2"/>
      <c r="H31" s="2"/>
    </row>
    <row r="32" spans="1:8" ht="26.4" x14ac:dyDescent="0.3">
      <c r="A32" s="17">
        <v>1</v>
      </c>
      <c r="B32" s="18" t="s">
        <v>143</v>
      </c>
      <c r="C32" s="18" t="s">
        <v>144</v>
      </c>
      <c r="D32" s="20">
        <v>6</v>
      </c>
      <c r="E32" s="17" t="s">
        <v>79</v>
      </c>
      <c r="F32" s="32">
        <v>20000</v>
      </c>
      <c r="G32" s="33">
        <f>D32*F32</f>
        <v>120000</v>
      </c>
      <c r="H32" s="18" t="s">
        <v>145</v>
      </c>
    </row>
    <row r="33" spans="1:8" ht="26.4" x14ac:dyDescent="0.3">
      <c r="A33" s="17">
        <v>2</v>
      </c>
      <c r="B33" s="18" t="s">
        <v>146</v>
      </c>
      <c r="C33" s="18" t="s">
        <v>147</v>
      </c>
      <c r="D33" s="20">
        <v>2</v>
      </c>
      <c r="E33" s="17" t="s">
        <v>79</v>
      </c>
      <c r="F33" s="32">
        <v>45000</v>
      </c>
      <c r="G33" s="33">
        <f>D33*F33</f>
        <v>90000</v>
      </c>
      <c r="H33" s="18" t="s">
        <v>148</v>
      </c>
    </row>
    <row r="34" spans="1:8" x14ac:dyDescent="0.3">
      <c r="A34" s="17">
        <v>3</v>
      </c>
      <c r="B34" s="18" t="s">
        <v>149</v>
      </c>
      <c r="C34" s="18" t="s">
        <v>150</v>
      </c>
      <c r="D34" s="20">
        <v>5</v>
      </c>
      <c r="E34" s="17" t="s">
        <v>151</v>
      </c>
      <c r="F34" s="32">
        <v>6000</v>
      </c>
      <c r="G34" s="33">
        <f>D34*F34</f>
        <v>30000</v>
      </c>
      <c r="H34" s="18" t="s">
        <v>152</v>
      </c>
    </row>
    <row r="35" spans="1:8" ht="26.4" x14ac:dyDescent="0.3">
      <c r="A35" s="17">
        <v>4</v>
      </c>
      <c r="B35" s="18" t="s">
        <v>153</v>
      </c>
      <c r="C35" s="18" t="s">
        <v>154</v>
      </c>
      <c r="D35" s="20">
        <v>30</v>
      </c>
      <c r="E35" s="17" t="s">
        <v>79</v>
      </c>
      <c r="F35" s="32">
        <v>1000</v>
      </c>
      <c r="G35" s="33">
        <f>D35*F35</f>
        <v>30000</v>
      </c>
      <c r="H35" s="18" t="s">
        <v>155</v>
      </c>
    </row>
    <row r="36" spans="1:8" x14ac:dyDescent="0.3">
      <c r="A36" s="6" t="s">
        <v>156</v>
      </c>
      <c r="B36" s="6"/>
      <c r="C36" s="6"/>
      <c r="D36" s="6"/>
      <c r="E36" s="6"/>
      <c r="F36" s="6"/>
      <c r="G36" s="34">
        <f>SUM(G32:G35)</f>
        <v>270000</v>
      </c>
      <c r="H36" s="35"/>
    </row>
    <row r="37" spans="1:8" x14ac:dyDescent="0.3">
      <c r="A37" s="2" t="s">
        <v>157</v>
      </c>
      <c r="B37" s="2"/>
      <c r="C37" s="2"/>
      <c r="D37" s="2"/>
      <c r="E37" s="2"/>
      <c r="F37" s="2"/>
      <c r="G37" s="2"/>
      <c r="H37" s="2"/>
    </row>
    <row r="38" spans="1:8" ht="26.4" x14ac:dyDescent="0.3">
      <c r="A38" s="17">
        <v>1</v>
      </c>
      <c r="B38" s="18" t="s">
        <v>158</v>
      </c>
      <c r="C38" s="18" t="s">
        <v>159</v>
      </c>
      <c r="D38" s="20">
        <v>1</v>
      </c>
      <c r="E38" s="17" t="s">
        <v>75</v>
      </c>
      <c r="F38" s="32">
        <v>750000</v>
      </c>
      <c r="G38" s="33">
        <f t="shared" ref="G38:G44" si="2">D38*F38</f>
        <v>750000</v>
      </c>
      <c r="H38" s="18" t="s">
        <v>160</v>
      </c>
    </row>
    <row r="39" spans="1:8" ht="26.4" x14ac:dyDescent="0.3">
      <c r="A39" s="17">
        <v>2</v>
      </c>
      <c r="B39" s="18" t="s">
        <v>161</v>
      </c>
      <c r="C39" s="18" t="s">
        <v>162</v>
      </c>
      <c r="D39" s="20">
        <v>4</v>
      </c>
      <c r="E39" s="17" t="s">
        <v>79</v>
      </c>
      <c r="F39" s="32">
        <v>55000</v>
      </c>
      <c r="G39" s="33">
        <f t="shared" si="2"/>
        <v>220000</v>
      </c>
      <c r="H39" s="18" t="s">
        <v>163</v>
      </c>
    </row>
    <row r="40" spans="1:8" x14ac:dyDescent="0.3">
      <c r="A40" s="17">
        <v>3</v>
      </c>
      <c r="B40" s="18" t="s">
        <v>164</v>
      </c>
      <c r="C40" s="18" t="s">
        <v>165</v>
      </c>
      <c r="D40" s="20">
        <v>4</v>
      </c>
      <c r="E40" s="17" t="s">
        <v>79</v>
      </c>
      <c r="F40" s="32">
        <v>45000</v>
      </c>
      <c r="G40" s="33">
        <f t="shared" si="2"/>
        <v>180000</v>
      </c>
      <c r="H40" s="18" t="s">
        <v>163</v>
      </c>
    </row>
    <row r="41" spans="1:8" ht="26.4" x14ac:dyDescent="0.3">
      <c r="A41" s="17">
        <v>4</v>
      </c>
      <c r="B41" s="18" t="s">
        <v>166</v>
      </c>
      <c r="C41" s="18" t="s">
        <v>167</v>
      </c>
      <c r="D41" s="20">
        <v>4</v>
      </c>
      <c r="E41" s="17" t="s">
        <v>168</v>
      </c>
      <c r="F41" s="32">
        <v>35000</v>
      </c>
      <c r="G41" s="33">
        <f t="shared" si="2"/>
        <v>140000</v>
      </c>
      <c r="H41" s="18" t="s">
        <v>163</v>
      </c>
    </row>
    <row r="42" spans="1:8" ht="26.4" x14ac:dyDescent="0.3">
      <c r="A42" s="17">
        <v>5</v>
      </c>
      <c r="B42" s="18" t="s">
        <v>169</v>
      </c>
      <c r="C42" s="18" t="s">
        <v>170</v>
      </c>
      <c r="D42" s="20">
        <v>4</v>
      </c>
      <c r="E42" s="17" t="s">
        <v>79</v>
      </c>
      <c r="F42" s="32">
        <v>15000</v>
      </c>
      <c r="G42" s="33">
        <f t="shared" si="2"/>
        <v>60000</v>
      </c>
      <c r="H42" s="18" t="s">
        <v>171</v>
      </c>
    </row>
    <row r="43" spans="1:8" ht="26.4" x14ac:dyDescent="0.3">
      <c r="A43" s="17">
        <v>6</v>
      </c>
      <c r="B43" s="18" t="s">
        <v>172</v>
      </c>
      <c r="C43" s="18" t="s">
        <v>173</v>
      </c>
      <c r="D43" s="20">
        <v>2</v>
      </c>
      <c r="E43" s="17" t="s">
        <v>79</v>
      </c>
      <c r="F43" s="32">
        <v>85000</v>
      </c>
      <c r="G43" s="33">
        <f t="shared" si="2"/>
        <v>170000</v>
      </c>
      <c r="H43" s="18" t="s">
        <v>174</v>
      </c>
    </row>
    <row r="44" spans="1:8" ht="26.4" x14ac:dyDescent="0.3">
      <c r="A44" s="17">
        <v>7</v>
      </c>
      <c r="B44" s="18" t="s">
        <v>175</v>
      </c>
      <c r="C44" s="18" t="s">
        <v>176</v>
      </c>
      <c r="D44" s="20">
        <v>4</v>
      </c>
      <c r="E44" s="17" t="s">
        <v>168</v>
      </c>
      <c r="F44" s="32">
        <v>120000</v>
      </c>
      <c r="G44" s="33">
        <f t="shared" si="2"/>
        <v>480000</v>
      </c>
      <c r="H44" s="18" t="s">
        <v>177</v>
      </c>
    </row>
    <row r="45" spans="1:8" x14ac:dyDescent="0.3">
      <c r="A45" s="6" t="s">
        <v>178</v>
      </c>
      <c r="B45" s="6"/>
      <c r="C45" s="6"/>
      <c r="D45" s="6"/>
      <c r="E45" s="6"/>
      <c r="F45" s="6"/>
      <c r="G45" s="34">
        <f>SUM(G38:G44)</f>
        <v>2000000</v>
      </c>
      <c r="H45" s="35"/>
    </row>
    <row r="47" spans="1:8" ht="15.6" x14ac:dyDescent="0.3">
      <c r="A47" s="1" t="s">
        <v>179</v>
      </c>
      <c r="B47" s="1"/>
      <c r="C47" s="1"/>
      <c r="D47" s="1"/>
      <c r="E47" s="1"/>
      <c r="F47" s="1"/>
      <c r="G47" s="37">
        <f>G15+G24+G30+G36+G45</f>
        <v>7987000</v>
      </c>
      <c r="H47" s="38"/>
    </row>
    <row r="49" spans="1:8" ht="22.35" customHeight="1" x14ac:dyDescent="0.3">
      <c r="A49" s="9" t="s">
        <v>180</v>
      </c>
      <c r="B49" s="9"/>
      <c r="C49" s="9"/>
      <c r="D49" s="9"/>
      <c r="E49" s="9"/>
      <c r="F49" s="9"/>
      <c r="G49" s="9"/>
      <c r="H49" s="9"/>
    </row>
  </sheetData>
  <mergeCells count="14">
    <mergeCell ref="A37:H37"/>
    <mergeCell ref="A45:F45"/>
    <mergeCell ref="A47:F47"/>
    <mergeCell ref="A49:H49"/>
    <mergeCell ref="A24:F24"/>
    <mergeCell ref="A25:H25"/>
    <mergeCell ref="A30:F30"/>
    <mergeCell ref="A31:H31"/>
    <mergeCell ref="A36:F36"/>
    <mergeCell ref="A1:H1"/>
    <mergeCell ref="A2:H2"/>
    <mergeCell ref="A5:H5"/>
    <mergeCell ref="A15:F15"/>
    <mergeCell ref="A16:H16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showGridLines="0" tabSelected="1" zoomScaleNormal="100" workbookViewId="0">
      <selection activeCell="F18" sqref="F18"/>
    </sheetView>
  </sheetViews>
  <sheetFormatPr defaultColWidth="8.6640625" defaultRowHeight="14.4" x14ac:dyDescent="0.3"/>
  <cols>
    <col min="1" max="1" width="5" customWidth="1"/>
    <col min="2" max="2" width="34" customWidth="1"/>
    <col min="3" max="3" width="11" customWidth="1"/>
    <col min="4" max="4" width="9" customWidth="1"/>
    <col min="5" max="6" width="16" customWidth="1"/>
    <col min="7" max="7" width="17" customWidth="1"/>
  </cols>
  <sheetData>
    <row r="1" spans="1:7" ht="17.399999999999999" customHeight="1" x14ac:dyDescent="0.3">
      <c r="A1" s="8" t="s">
        <v>181</v>
      </c>
      <c r="B1" s="8"/>
      <c r="C1" s="8"/>
      <c r="D1" s="8"/>
      <c r="E1" s="8"/>
      <c r="F1" s="8"/>
      <c r="G1" s="8"/>
    </row>
    <row r="2" spans="1:7" ht="15" customHeight="1" x14ac:dyDescent="0.3">
      <c r="A2" s="3" t="s">
        <v>182</v>
      </c>
      <c r="B2" s="3"/>
      <c r="C2" s="3"/>
      <c r="D2" s="3"/>
      <c r="E2" s="3"/>
      <c r="F2" s="3"/>
      <c r="G2" s="3"/>
    </row>
    <row r="4" spans="1:7" ht="27.6" x14ac:dyDescent="0.3">
      <c r="A4" s="16" t="s">
        <v>40</v>
      </c>
      <c r="B4" s="16" t="s">
        <v>183</v>
      </c>
      <c r="C4" s="16" t="s">
        <v>68</v>
      </c>
      <c r="D4" s="16" t="s">
        <v>69</v>
      </c>
      <c r="E4" s="16" t="s">
        <v>70</v>
      </c>
      <c r="F4" s="16"/>
      <c r="G4" s="16" t="s">
        <v>71</v>
      </c>
    </row>
    <row r="5" spans="1:7" x14ac:dyDescent="0.3">
      <c r="A5" s="17">
        <v>1</v>
      </c>
      <c r="B5" s="18" t="s">
        <v>184</v>
      </c>
      <c r="C5" s="20">
        <v>2</v>
      </c>
      <c r="D5" s="17" t="s">
        <v>185</v>
      </c>
      <c r="E5" s="32">
        <v>500000</v>
      </c>
      <c r="F5" s="32"/>
      <c r="G5" s="33">
        <f t="shared" ref="G5:G10" si="0">C5*E5</f>
        <v>1000000</v>
      </c>
    </row>
    <row r="6" spans="1:7" ht="26.4" x14ac:dyDescent="0.3">
      <c r="A6" s="17">
        <v>2</v>
      </c>
      <c r="B6" s="18" t="s">
        <v>186</v>
      </c>
      <c r="C6" s="20">
        <v>20</v>
      </c>
      <c r="D6" s="17" t="s">
        <v>187</v>
      </c>
      <c r="E6" s="32">
        <v>25000</v>
      </c>
      <c r="F6" s="32"/>
      <c r="G6" s="33">
        <f t="shared" si="0"/>
        <v>500000</v>
      </c>
    </row>
    <row r="7" spans="1:7" x14ac:dyDescent="0.3">
      <c r="A7" s="17">
        <v>3</v>
      </c>
      <c r="B7" s="18" t="s">
        <v>188</v>
      </c>
      <c r="C7" s="20">
        <v>22</v>
      </c>
      <c r="D7" s="17" t="s">
        <v>185</v>
      </c>
      <c r="E7" s="32">
        <v>35000</v>
      </c>
      <c r="F7" s="32"/>
      <c r="G7" s="33">
        <f t="shared" si="0"/>
        <v>770000</v>
      </c>
    </row>
    <row r="8" spans="1:7" x14ac:dyDescent="0.3">
      <c r="A8" s="17">
        <v>4</v>
      </c>
      <c r="B8" s="18" t="s">
        <v>189</v>
      </c>
      <c r="C8" s="20">
        <v>20</v>
      </c>
      <c r="D8" s="17" t="s">
        <v>190</v>
      </c>
      <c r="E8" s="32">
        <v>15000</v>
      </c>
      <c r="F8" s="32"/>
      <c r="G8" s="33">
        <f t="shared" si="0"/>
        <v>300000</v>
      </c>
    </row>
    <row r="9" spans="1:7" x14ac:dyDescent="0.3">
      <c r="A9" s="17">
        <v>5</v>
      </c>
      <c r="B9" s="18" t="s">
        <v>191</v>
      </c>
      <c r="C9" s="20">
        <v>20</v>
      </c>
      <c r="D9" s="17" t="s">
        <v>192</v>
      </c>
      <c r="E9" s="32">
        <v>10000</v>
      </c>
      <c r="F9" s="32"/>
      <c r="G9" s="33">
        <f t="shared" si="0"/>
        <v>200000</v>
      </c>
    </row>
    <row r="10" spans="1:7" x14ac:dyDescent="0.3">
      <c r="A10" s="17">
        <v>6</v>
      </c>
      <c r="B10" s="18" t="s">
        <v>193</v>
      </c>
      <c r="C10" s="20">
        <v>1</v>
      </c>
      <c r="D10" s="17" t="s">
        <v>190</v>
      </c>
      <c r="E10" s="32">
        <v>200000</v>
      </c>
      <c r="F10" s="32"/>
      <c r="G10" s="33">
        <f t="shared" si="0"/>
        <v>200000</v>
      </c>
    </row>
    <row r="11" spans="1:7" ht="15.6" x14ac:dyDescent="0.3">
      <c r="A11" s="1" t="s">
        <v>194</v>
      </c>
      <c r="B11" s="1"/>
      <c r="C11" s="1"/>
      <c r="D11" s="1"/>
      <c r="E11" s="1"/>
      <c r="F11" s="36"/>
      <c r="G11" s="37">
        <f>SUM(G5:G10)</f>
        <v>2970000</v>
      </c>
    </row>
    <row r="13" spans="1:7" ht="22.35" customHeight="1" x14ac:dyDescent="0.3">
      <c r="A13" s="9" t="s">
        <v>195</v>
      </c>
      <c r="B13" s="9"/>
      <c r="C13" s="9"/>
      <c r="D13" s="9"/>
      <c r="E13" s="9"/>
      <c r="F13" s="9"/>
      <c r="G13" s="9"/>
    </row>
  </sheetData>
  <mergeCells count="4">
    <mergeCell ref="A1:G1"/>
    <mergeCell ref="A2:G2"/>
    <mergeCell ref="A11:E11"/>
    <mergeCell ref="A13:G13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showGridLines="0" zoomScaleNormal="100" workbookViewId="0">
      <selection activeCell="D5" sqref="D5"/>
    </sheetView>
  </sheetViews>
  <sheetFormatPr defaultColWidth="8.6640625" defaultRowHeight="14.4" x14ac:dyDescent="0.3"/>
  <cols>
    <col min="1" max="1" width="6" customWidth="1"/>
    <col min="2" max="2" width="45" customWidth="1"/>
    <col min="3" max="3" width="8" customWidth="1"/>
    <col min="4" max="4" width="20" customWidth="1"/>
  </cols>
  <sheetData>
    <row r="1" spans="1:4" ht="17.399999999999999" customHeight="1" x14ac:dyDescent="0.3">
      <c r="A1" s="8" t="s">
        <v>196</v>
      </c>
      <c r="B1" s="8"/>
      <c r="C1" s="8"/>
      <c r="D1" s="8"/>
    </row>
    <row r="2" spans="1:4" ht="15" customHeight="1" x14ac:dyDescent="0.3">
      <c r="A2" s="7" t="s">
        <v>197</v>
      </c>
      <c r="B2" s="7"/>
      <c r="C2" s="7"/>
      <c r="D2" s="7"/>
    </row>
    <row r="4" spans="1:4" ht="27.6" x14ac:dyDescent="0.3">
      <c r="A4" s="16" t="s">
        <v>40</v>
      </c>
      <c r="B4" s="16" t="s">
        <v>183</v>
      </c>
      <c r="C4" s="16" t="s">
        <v>198</v>
      </c>
      <c r="D4" s="16" t="s">
        <v>199</v>
      </c>
    </row>
    <row r="5" spans="1:4" ht="52.8" x14ac:dyDescent="0.3">
      <c r="A5" s="17">
        <v>1</v>
      </c>
      <c r="B5" s="18" t="s">
        <v>200</v>
      </c>
      <c r="C5" s="17" t="s">
        <v>201</v>
      </c>
      <c r="D5" s="33">
        <f>'RAB BAHAN INSTALASI'!G47</f>
        <v>7987000</v>
      </c>
    </row>
    <row r="6" spans="1:4" ht="66" x14ac:dyDescent="0.3">
      <c r="A6" s="17">
        <v>2</v>
      </c>
      <c r="B6" s="18" t="s">
        <v>202</v>
      </c>
      <c r="C6" s="17" t="s">
        <v>203</v>
      </c>
      <c r="D6" s="33">
        <f>'RAB PENUNJANG PELATIHAN'!G11</f>
        <v>2970000</v>
      </c>
    </row>
    <row r="7" spans="1:4" x14ac:dyDescent="0.3">
      <c r="A7" s="6" t="s">
        <v>204</v>
      </c>
      <c r="B7" s="6"/>
      <c r="C7" s="6"/>
      <c r="D7" s="34">
        <f>SUM(D5:D6)</f>
        <v>10957000</v>
      </c>
    </row>
    <row r="8" spans="1:4" x14ac:dyDescent="0.3">
      <c r="A8" s="43" t="s">
        <v>205</v>
      </c>
      <c r="B8" s="43"/>
      <c r="C8" s="39">
        <v>0.11</v>
      </c>
      <c r="D8" s="33">
        <f>D7*C8</f>
        <v>1205270</v>
      </c>
    </row>
    <row r="9" spans="1:4" ht="16.8" x14ac:dyDescent="0.3">
      <c r="A9" s="44" t="s">
        <v>206</v>
      </c>
      <c r="B9" s="44"/>
      <c r="C9" s="44"/>
      <c r="D9" s="40">
        <f>D7+D8</f>
        <v>12162270</v>
      </c>
    </row>
    <row r="10" spans="1:4" x14ac:dyDescent="0.3">
      <c r="A10" s="45" t="s">
        <v>207</v>
      </c>
      <c r="B10" s="45"/>
      <c r="C10" s="45"/>
      <c r="D10" s="41">
        <f>ROUND(D9,-3)-D9</f>
        <v>-270</v>
      </c>
    </row>
    <row r="11" spans="1:4" ht="16.8" x14ac:dyDescent="0.3">
      <c r="A11" s="46" t="s">
        <v>208</v>
      </c>
      <c r="B11" s="46"/>
      <c r="C11" s="46"/>
      <c r="D11" s="42">
        <f>ROUND(D9,-3)</f>
        <v>12162000</v>
      </c>
    </row>
    <row r="13" spans="1:4" ht="32.85" customHeight="1" x14ac:dyDescent="0.3">
      <c r="A13" s="9" t="s">
        <v>209</v>
      </c>
      <c r="B13" s="9"/>
      <c r="C13" s="9"/>
      <c r="D13" s="9"/>
    </row>
    <row r="15" spans="1:4" x14ac:dyDescent="0.3">
      <c r="A15" s="47" t="s">
        <v>210</v>
      </c>
      <c r="B15" s="47"/>
      <c r="C15" s="47"/>
      <c r="D15" s="47"/>
    </row>
    <row r="16" spans="1:4" x14ac:dyDescent="0.3">
      <c r="A16" s="25" t="s">
        <v>211</v>
      </c>
      <c r="C16" s="25" t="s">
        <v>212</v>
      </c>
    </row>
    <row r="20" spans="1:3" x14ac:dyDescent="0.3">
      <c r="A20" s="25" t="s">
        <v>213</v>
      </c>
      <c r="C20" s="25" t="s">
        <v>213</v>
      </c>
    </row>
  </sheetData>
  <mergeCells count="9">
    <mergeCell ref="A10:C10"/>
    <mergeCell ref="A11:C11"/>
    <mergeCell ref="A13:D13"/>
    <mergeCell ref="A15:D15"/>
    <mergeCell ref="A1:D1"/>
    <mergeCell ref="A2:D2"/>
    <mergeCell ref="A7:C7"/>
    <mergeCell ref="A8:B8"/>
    <mergeCell ref="A9:C9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</vt:lpstr>
      <vt:lpstr>REKAP DAYA</vt:lpstr>
      <vt:lpstr>RAB BAHAN INSTALASI</vt:lpstr>
      <vt:lpstr>RAB PENUNJANG PELATIHAN</vt:lpstr>
      <vt:lpstr>REKAPITULASI RAB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Digitalisasi</cp:lastModifiedBy>
  <cp:revision>0</cp:revision>
  <dcterms:created xsi:type="dcterms:W3CDTF">2026-08-29T04:39:45Z</dcterms:created>
  <dcterms:modified xsi:type="dcterms:W3CDTF">2026-08-29T07:38:28Z</dcterms:modified>
  <dc:language>en-US</dc:language>
</cp:coreProperties>
</file>